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225" windowWidth="14805" windowHeight="7890" activeTab="4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'1кв'!$A$1:$E$50</definedName>
    <definedName name="_xlnm.Print_Area" localSheetId="1">'2кв'!$A$1:$E$50</definedName>
    <definedName name="_xlnm.Print_Area" localSheetId="2">'3кв'!$A$1:$E$53</definedName>
    <definedName name="_xlnm.Print_Area" localSheetId="3">'4кв'!$A$1:$E$52</definedName>
    <definedName name="_xlnm.Print_Area" localSheetId="4">отчет!$A$1:$C$42</definedName>
  </definedNames>
  <calcPr calcId="152511"/>
</workbook>
</file>

<file path=xl/calcChain.xml><?xml version="1.0" encoding="utf-8"?>
<calcChain xmlns="http://schemas.openxmlformats.org/spreadsheetml/2006/main">
  <c r="C22" i="27" l="1"/>
  <c r="C21" i="27"/>
  <c r="C20" i="27"/>
  <c r="C19" i="27"/>
  <c r="C16" i="27"/>
  <c r="C14" i="27"/>
  <c r="C15" i="27"/>
  <c r="C13" i="27"/>
  <c r="C9" i="27"/>
  <c r="C10" i="27"/>
  <c r="C8" i="27"/>
  <c r="C6" i="27"/>
  <c r="B46" i="26"/>
  <c r="E28" i="26"/>
  <c r="C30" i="27"/>
  <c r="C11" i="27" l="1"/>
  <c r="C17" i="27"/>
  <c r="C24" i="27" s="1"/>
  <c r="B50" i="26"/>
  <c r="E23" i="26"/>
  <c r="E22" i="26"/>
  <c r="B51" i="26" s="1"/>
  <c r="C25" i="27" l="1"/>
  <c r="B52" i="26"/>
  <c r="B51" i="25"/>
  <c r="B47" i="25"/>
  <c r="E29" i="25"/>
  <c r="E27" i="25"/>
  <c r="B48" i="24" l="1"/>
  <c r="E23" i="25" l="1"/>
  <c r="E22" i="25"/>
  <c r="G43" i="24"/>
  <c r="E23" i="24"/>
  <c r="E22" i="24"/>
  <c r="E26" i="24" s="1"/>
  <c r="B49" i="24" s="1"/>
  <c r="B52" i="25" l="1"/>
  <c r="B53" i="25" s="1"/>
  <c r="E25" i="23" l="1"/>
  <c r="G43" i="23" l="1"/>
  <c r="E23" i="23" l="1"/>
  <c r="E22" i="23"/>
  <c r="E26" i="23" l="1"/>
  <c r="B49" i="23" s="1"/>
  <c r="B50" i="23" s="1"/>
  <c r="B44" i="24" s="1"/>
  <c r="B50" i="24" s="1"/>
</calcChain>
</file>

<file path=xl/sharedStrings.xml><?xml version="1.0" encoding="utf-8"?>
<sst xmlns="http://schemas.openxmlformats.org/spreadsheetml/2006/main" count="276" uniqueCount="109">
  <si>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</si>
  <si>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</si>
  <si>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</si>
  <si>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</si>
  <si>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</si>
  <si>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</si>
  <si>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</si>
  <si>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</si>
  <si>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</si>
  <si>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</si>
  <si>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</si>
  <si>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</si>
  <si>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</si>
  <si>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</si>
  <si>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</si>
  <si>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</si>
  <si>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</si>
  <si>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</si>
  <si>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</si>
  <si>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</si>
  <si>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</si>
  <si>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</si>
  <si>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</si>
  <si>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</si>
  <si>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</si>
  <si>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</si>
  <si>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</si>
  <si>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</si>
  <si>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</si>
  <si>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</si>
  <si>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в т.ч. Оплачено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</si>
  <si>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пер. Тимирязева</t>
    </r>
  </si>
  <si>
    <t>г. Россошь, пер.Тимирязева,27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</si>
  <si>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№73 от   01.04.2016 г.</t>
    </r>
  </si>
  <si>
    <t xml:space="preserve">Расходы по содержанию и тек. Ремонту </t>
  </si>
  <si>
    <t>Остаток на начало квартала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</si>
  <si>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Ушаковой Ольги Владимировны</t>
    </r>
  </si>
  <si>
    <t xml:space="preserve">определена приложением № 9 к договору </t>
  </si>
  <si>
    <t xml:space="preserve">Общехозяйственные расходы </t>
  </si>
  <si>
    <t>Стоимость материалов</t>
  </si>
  <si>
    <t>Заказчик - Собственники МКД, в лице председателя совета МКД Ушакова О.В.</t>
  </si>
  <si>
    <t xml:space="preserve">Услуги по содержанию многоквартирного дома </t>
  </si>
  <si>
    <t>Оплачено по дог.администр. кв.5</t>
  </si>
  <si>
    <t>Предъявлено населению 45211,71</t>
  </si>
  <si>
    <t>ч/ч</t>
  </si>
  <si>
    <t>Общая площадь квартир - 847,6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</si>
  <si>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№8 от 21.04.2018 г.</t>
    </r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</si>
  <si>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</si>
  <si>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</si>
  <si>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</si>
  <si>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Частичный ремонт мягкой кровли</t>
  </si>
  <si>
    <t>февраль</t>
  </si>
  <si>
    <t xml:space="preserve">           2. Всего за период с "01" 01 2023 г. по "31" 03 2023 г. выполнено работ (оказано услуг) на общую сумму пятьдесят тысяч двести семьдесят семь рублей 57 копеек.</t>
  </si>
  <si>
    <t>Исполнитель - ООО ЖКХ "Локомотив", в лице директора  Бовкун А.А.</t>
  </si>
  <si>
    <t>интернет Ростелеком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</si>
  <si>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</si>
  <si>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</si>
  <si>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</si>
  <si>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</si>
  <si>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</si>
  <si>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</si>
  <si>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 xml:space="preserve">           2. Всего за период с "01" 04 2023 г. по "30" 06 2023 г. выполнено работ (оказано услуг) на общую сумму тридцать восемь тысяч двести шестьдесят девять рублей 14 копеек.</t>
  </si>
  <si>
    <t>Предъявлено населению 43774,63</t>
  </si>
  <si>
    <t>бетонирован. площадок входных групп (смета)</t>
  </si>
  <si>
    <t>сентябрь</t>
  </si>
  <si>
    <t>ремонт штукатурки входных групп + доп.работы (смета)</t>
  </si>
  <si>
    <t>Предъявлено населению 50595,9</t>
  </si>
  <si>
    <t>за 4 квартал 2023 года</t>
  </si>
  <si>
    <t>октябрь</t>
  </si>
  <si>
    <t>мат в 3 кв не списаны по смете 61150,38</t>
  </si>
  <si>
    <t>част.ремонт напольн.плитки,част.штукат.стены в подъезде (кв.14)</t>
  </si>
  <si>
    <t xml:space="preserve">           2. Всего за период с "01" 07 2023 г. по "30" 09 2023 г. выполнено работ (оказано услуг) на общую сумму семьдесят восемь  тысяч пятьсот два рубля 09 копеек.</t>
  </si>
  <si>
    <t>4 квартал</t>
  </si>
  <si>
    <t>31.12.2023 г.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</si>
  <si>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</si>
  <si>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</si>
  <si>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</si>
  <si>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</si>
  <si>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</si>
  <si>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</si>
  <si>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</si>
  <si>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</si>
  <si>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</si>
  <si>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</si>
  <si>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</si>
  <si>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</si>
  <si>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</si>
  <si>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</si>
  <si>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</si>
  <si>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</si>
  <si>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</si>
  <si>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</si>
  <si>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</si>
  <si>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</si>
  <si>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</si>
  <si>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</si>
  <si>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пер. Тимирязева, д. 27</t>
  </si>
  <si>
    <t>Ремонт мягкой кровли (смета)     (кв. 14)</t>
  </si>
  <si>
    <t>Монтаж водоотлива на козырьках (смета) кв.14</t>
  </si>
  <si>
    <t>ноябрь</t>
  </si>
  <si>
    <t xml:space="preserve">           2. Всего за период с "01" 07 2023 г. по "30" 09 2023 г. выполнено работ (оказано услуг) на общую сумму сто сорок шесть тысяч сто тридцать один рубль 59 копеек.</t>
  </si>
  <si>
    <t>Предъявлено населению 48987,68</t>
  </si>
  <si>
    <t>Начислено всего 188569,92</t>
  </si>
  <si>
    <t>Оплачено администрацией за кв.5</t>
  </si>
  <si>
    <t>Непредвиденные работы 29 ч/ч</t>
  </si>
  <si>
    <t xml:space="preserve">   * Бетонирован. площадок входных групп (смета)</t>
  </si>
  <si>
    <t xml:space="preserve">   * Ремонт штукатурки входных групп + доп.работы (смета)</t>
  </si>
  <si>
    <t xml:space="preserve">   * Ремонт мягкой кровли (смета)     (кв. 14)</t>
  </si>
  <si>
    <t xml:space="preserve">   * Монтаж водоотлива на козырьках (смета) кв.14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</si>
</sst>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General"/>
    <numFmt numFmtId="165" formatCode="#,##0.00_ ;\-#,##0.00\ "/>
    <numFmt numFmtId="166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5" fillId="0" borderId="0"/>
  </cellStyleXfs>
  <cellXfs count="8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0" fontId="12" fillId="0" borderId="0" xfId="0" applyFont="1"/>
    <xf numFmtId="43" fontId="4" fillId="0" borderId="0" xfId="0" applyNumberFormat="1" applyFont="1"/>
    <xf numFmtId="0" fontId="13" fillId="0" borderId="0" xfId="0" applyFont="1"/>
    <xf numFmtId="39" fontId="7" fillId="0" borderId="0" xfId="1" applyNumberFormat="1" applyFont="1"/>
    <xf numFmtId="39" fontId="4" fillId="0" borderId="0" xfId="1" applyNumberFormat="1" applyFont="1"/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2" borderId="0" xfId="0" applyFont="1" applyFill="1" applyAlignment="1">
      <alignment wrapText="1"/>
    </xf>
    <xf numFmtId="165" fontId="4" fillId="0" borderId="0" xfId="0" applyNumberFormat="1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7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5" fontId="4" fillId="0" borderId="0" xfId="1" applyNumberFormat="1" applyFont="1" applyBorder="1"/>
    <xf numFmtId="0" fontId="4" fillId="0" borderId="1" xfId="0" applyFont="1" applyBorder="1" applyAlignment="1">
      <alignment wrapText="1"/>
    </xf>
    <xf numFmtId="166" fontId="7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6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5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5" fontId="3" fillId="0" borderId="2" xfId="1" applyNumberFormat="1" applyFont="1" applyBorder="1" applyAlignment="1">
      <alignment horizont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50"/>
  <sheetViews>
    <sheetView view="pageBreakPreview" topLeftCell="A19" zoomScaleSheetLayoutView="100" workbookViewId="0">
      <selection activeCell="E24" sqref="E24"/>
    </sheetView>
  </sheetViews>
  <sheetFormatPr defaultColWidth="9.140625" defaultRowHeight="15" x14ac:dyDescent="0.25"/>
  <cols>
    <col min="1" max="1" width="32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7109375" style="2" customWidth="1"/>
    <col min="9" max="16384" width="9.140625" style="2"/>
  </cols>
  <sheetData>
    <row r="1" spans="1:5" ht="15.75" x14ac:dyDescent="0.25">
      <c r="A1" s="47" t="s">
        <v>11</v>
      </c>
      <c r="B1" s="47"/>
      <c r="C1" s="47"/>
      <c r="D1" s="47"/>
      <c r="E1" s="47"/>
    </row>
    <row r="2" spans="1:5" ht="31.5" customHeight="1" x14ac:dyDescent="0.25">
      <c r="A2" s="48" t="s">
        <v>12</v>
      </c>
      <c r="B2" s="49"/>
      <c r="C2" s="49"/>
      <c r="D2" s="49"/>
      <c r="E2" s="49"/>
    </row>
    <row r="3" spans="1:5" x14ac:dyDescent="0.25">
      <c r="A3" s="50" t="s">
        <v>47</v>
      </c>
      <c r="B3" s="50"/>
      <c r="C3" s="50"/>
      <c r="D3" s="50"/>
      <c r="E3" s="50"/>
    </row>
    <row r="4" spans="1:5" s="1" customFormat="1" ht="15.75" x14ac:dyDescent="0.25">
      <c r="A4" s="23" t="s">
        <v>13</v>
      </c>
      <c r="B4" s="24"/>
      <c r="C4" s="24"/>
      <c r="D4" s="51" t="s">
        <v>48</v>
      </c>
      <c r="E4" s="51"/>
    </row>
    <row r="5" spans="1:5" x14ac:dyDescent="0.25">
      <c r="A5" s="27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46" t="s">
        <v>32</v>
      </c>
      <c r="B7" s="46"/>
      <c r="C7" s="46"/>
      <c r="D7" s="46"/>
      <c r="E7" s="46"/>
    </row>
    <row r="8" spans="1:5" x14ac:dyDescent="0.25">
      <c r="A8" s="42" t="s">
        <v>1</v>
      </c>
      <c r="B8" s="42"/>
      <c r="C8" s="42"/>
      <c r="D8" s="42"/>
      <c r="E8" s="42"/>
    </row>
    <row r="9" spans="1:5" x14ac:dyDescent="0.25">
      <c r="A9" s="39" t="s">
        <v>36</v>
      </c>
      <c r="B9" s="39"/>
      <c r="C9" s="39"/>
      <c r="D9" s="39"/>
      <c r="E9" s="39"/>
    </row>
    <row r="10" spans="1:5" ht="27" customHeight="1" x14ac:dyDescent="0.25">
      <c r="A10" s="43" t="s">
        <v>14</v>
      </c>
      <c r="B10" s="44"/>
      <c r="C10" s="44"/>
      <c r="D10" s="44"/>
      <c r="E10" s="44"/>
    </row>
    <row r="11" spans="1:5" ht="31.5" customHeight="1" x14ac:dyDescent="0.25">
      <c r="A11" s="39" t="s">
        <v>46</v>
      </c>
      <c r="B11" s="39"/>
      <c r="C11" s="39"/>
      <c r="D11" s="39"/>
      <c r="E11" s="39"/>
    </row>
    <row r="12" spans="1:5" x14ac:dyDescent="0.25">
      <c r="A12" s="42" t="s">
        <v>15</v>
      </c>
      <c r="B12" s="45"/>
      <c r="C12" s="45"/>
      <c r="D12" s="45"/>
      <c r="E12" s="45"/>
    </row>
    <row r="13" spans="1:5" x14ac:dyDescent="0.25">
      <c r="A13" s="39" t="s">
        <v>22</v>
      </c>
      <c r="B13" s="39"/>
      <c r="C13" s="39"/>
      <c r="D13" s="39"/>
      <c r="E13" s="39"/>
    </row>
    <row r="14" spans="1:5" ht="11.25" customHeight="1" x14ac:dyDescent="0.25">
      <c r="A14" s="42" t="s">
        <v>2</v>
      </c>
      <c r="B14" s="45"/>
      <c r="C14" s="45"/>
      <c r="D14" s="45"/>
      <c r="E14" s="45"/>
    </row>
    <row r="15" spans="1:5" x14ac:dyDescent="0.25">
      <c r="A15" s="39" t="s">
        <v>49</v>
      </c>
      <c r="B15" s="39"/>
      <c r="C15" s="39"/>
      <c r="D15" s="39"/>
      <c r="E15" s="39"/>
    </row>
    <row r="16" spans="1:5" ht="10.5" customHeight="1" x14ac:dyDescent="0.25">
      <c r="A16" s="42" t="s">
        <v>16</v>
      </c>
      <c r="B16" s="45"/>
      <c r="C16" s="45"/>
      <c r="D16" s="45"/>
      <c r="E16" s="45"/>
    </row>
    <row r="17" spans="1:8" ht="30.75" customHeight="1" x14ac:dyDescent="0.25">
      <c r="A17" s="39" t="s">
        <v>17</v>
      </c>
      <c r="B17" s="39"/>
      <c r="C17" s="39"/>
      <c r="D17" s="39"/>
      <c r="E17" s="39"/>
    </row>
    <row r="18" spans="1:8" ht="63.75" customHeight="1" x14ac:dyDescent="0.25">
      <c r="A18" s="39" t="s">
        <v>33</v>
      </c>
      <c r="B18" s="39"/>
      <c r="C18" s="39"/>
      <c r="D18" s="39"/>
      <c r="E18" s="39"/>
    </row>
    <row r="19" spans="1:8" ht="33.75" customHeight="1" x14ac:dyDescent="0.25">
      <c r="A19" s="37" t="s">
        <v>31</v>
      </c>
      <c r="B19" s="37"/>
      <c r="C19" s="37"/>
      <c r="D19" s="37"/>
      <c r="E19" s="37"/>
    </row>
    <row r="20" spans="1:8" x14ac:dyDescent="0.25">
      <c r="A20" s="37"/>
      <c r="B20" s="37"/>
      <c r="C20" s="37"/>
      <c r="D20" s="37"/>
      <c r="E20" s="37"/>
      <c r="F20" s="2">
        <v>847.6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9" t="s">
        <v>41</v>
      </c>
      <c r="B22" s="8" t="s">
        <v>37</v>
      </c>
      <c r="C22" s="3" t="s">
        <v>4</v>
      </c>
      <c r="D22" s="3">
        <v>11.15</v>
      </c>
      <c r="E22" s="7">
        <f>D22*F20*G20</f>
        <v>28352.22</v>
      </c>
      <c r="H22" s="15"/>
    </row>
    <row r="23" spans="1:8" x14ac:dyDescent="0.25">
      <c r="A23" s="6" t="s">
        <v>38</v>
      </c>
      <c r="B23" s="8" t="s">
        <v>23</v>
      </c>
      <c r="C23" s="3" t="s">
        <v>4</v>
      </c>
      <c r="D23" s="3">
        <v>3.9</v>
      </c>
      <c r="E23" s="7">
        <f>D23*F20*G20</f>
        <v>9916.92</v>
      </c>
      <c r="H23" s="15"/>
    </row>
    <row r="24" spans="1:8" x14ac:dyDescent="0.25">
      <c r="A24" s="20" t="s">
        <v>39</v>
      </c>
      <c r="B24" s="8" t="s">
        <v>25</v>
      </c>
      <c r="C24" s="21" t="s">
        <v>26</v>
      </c>
      <c r="D24" s="21"/>
      <c r="E24" s="7">
        <v>5637.78</v>
      </c>
      <c r="H24" s="15"/>
    </row>
    <row r="25" spans="1:8" x14ac:dyDescent="0.25">
      <c r="A25" s="28" t="s">
        <v>50</v>
      </c>
      <c r="B25" s="22" t="s">
        <v>51</v>
      </c>
      <c r="C25" s="21" t="s">
        <v>44</v>
      </c>
      <c r="D25" s="21">
        <v>27</v>
      </c>
      <c r="E25" s="7">
        <f>27*235.95</f>
        <v>6370.65</v>
      </c>
      <c r="H25" s="15"/>
    </row>
    <row r="26" spans="1:8" s="13" customFormat="1" ht="14.25" x14ac:dyDescent="0.2">
      <c r="A26" s="9" t="s">
        <v>24</v>
      </c>
      <c r="B26" s="10"/>
      <c r="C26" s="11"/>
      <c r="D26" s="11"/>
      <c r="E26" s="12">
        <f>SUM(E22:E25)</f>
        <v>50277.57</v>
      </c>
    </row>
    <row r="28" spans="1:8" ht="30" customHeight="1" x14ac:dyDescent="0.25">
      <c r="A28" s="38" t="s">
        <v>52</v>
      </c>
      <c r="B28" s="38"/>
      <c r="C28" s="38"/>
      <c r="D28" s="38"/>
      <c r="E28" s="38"/>
    </row>
    <row r="29" spans="1:8" ht="30" customHeight="1" x14ac:dyDescent="0.25">
      <c r="A29" s="39" t="s">
        <v>21</v>
      </c>
      <c r="B29" s="39"/>
      <c r="C29" s="39"/>
      <c r="D29" s="39"/>
      <c r="E29" s="39"/>
    </row>
    <row r="30" spans="1:8" x14ac:dyDescent="0.25">
      <c r="A30" s="39" t="s">
        <v>20</v>
      </c>
      <c r="B30" s="39"/>
      <c r="C30" s="39"/>
      <c r="D30" s="39"/>
      <c r="E30" s="39"/>
    </row>
    <row r="31" spans="1:8" ht="29.25" customHeight="1" x14ac:dyDescent="0.25">
      <c r="A31" s="39" t="s">
        <v>27</v>
      </c>
      <c r="B31" s="39"/>
      <c r="C31" s="39"/>
      <c r="D31" s="39"/>
      <c r="E31" s="39"/>
    </row>
    <row r="32" spans="1:8" x14ac:dyDescent="0.25">
      <c r="A32" s="39" t="s">
        <v>18</v>
      </c>
      <c r="B32" s="39"/>
      <c r="C32" s="39"/>
      <c r="D32" s="39"/>
      <c r="E32" s="39"/>
    </row>
    <row r="33" spans="1:7" x14ac:dyDescent="0.25">
      <c r="A33" s="40" t="s">
        <v>5</v>
      </c>
      <c r="B33" s="40"/>
      <c r="C33" s="40"/>
      <c r="D33" s="40"/>
      <c r="E33" s="40"/>
    </row>
    <row r="34" spans="1:7" x14ac:dyDescent="0.25">
      <c r="A34" s="39" t="s">
        <v>18</v>
      </c>
      <c r="B34" s="39"/>
      <c r="C34" s="39"/>
      <c r="D34" s="39"/>
      <c r="E34" s="39"/>
    </row>
    <row r="35" spans="1:7" x14ac:dyDescent="0.25">
      <c r="A35" s="41" t="s">
        <v>53</v>
      </c>
      <c r="B35" s="41"/>
      <c r="C35" s="41"/>
      <c r="D35" s="41"/>
      <c r="E35" s="41"/>
    </row>
    <row r="36" spans="1:7" x14ac:dyDescent="0.25">
      <c r="B36" s="36" t="s">
        <v>19</v>
      </c>
      <c r="C36" s="36"/>
      <c r="D36" s="36"/>
      <c r="E36" s="5" t="s">
        <v>6</v>
      </c>
    </row>
    <row r="37" spans="1:7" x14ac:dyDescent="0.25">
      <c r="A37" s="26"/>
      <c r="B37" s="26"/>
      <c r="C37" s="26"/>
      <c r="D37" s="26"/>
      <c r="E37" s="26"/>
    </row>
    <row r="38" spans="1:7" x14ac:dyDescent="0.25">
      <c r="A38" s="41" t="s">
        <v>40</v>
      </c>
      <c r="B38" s="41"/>
      <c r="C38" s="41"/>
      <c r="D38" s="41"/>
      <c r="E38" s="41"/>
    </row>
    <row r="39" spans="1:7" x14ac:dyDescent="0.25">
      <c r="B39" s="36" t="s">
        <v>19</v>
      </c>
      <c r="C39" s="36"/>
      <c r="D39" s="36"/>
      <c r="E39" s="5" t="s">
        <v>6</v>
      </c>
    </row>
    <row r="42" spans="1:7" x14ac:dyDescent="0.25">
      <c r="A42" s="16" t="s">
        <v>45</v>
      </c>
    </row>
    <row r="43" spans="1:7" x14ac:dyDescent="0.25">
      <c r="A43" s="13" t="s">
        <v>28</v>
      </c>
      <c r="G43" s="29" t="e">
        <f>#REF!+#REF!+#REF!</f>
        <v>#REF!</v>
      </c>
    </row>
    <row r="44" spans="1:7" x14ac:dyDescent="0.25">
      <c r="A44" s="13" t="s">
        <v>35</v>
      </c>
      <c r="B44" s="17">
        <v>75195.8</v>
      </c>
    </row>
    <row r="45" spans="1:7" x14ac:dyDescent="0.25">
      <c r="A45" s="25" t="s">
        <v>43</v>
      </c>
      <c r="B45" s="18"/>
    </row>
    <row r="46" spans="1:7" x14ac:dyDescent="0.25">
      <c r="A46" s="2" t="s">
        <v>30</v>
      </c>
      <c r="B46" s="18">
        <v>43056.09</v>
      </c>
    </row>
    <row r="47" spans="1:7" x14ac:dyDescent="0.25">
      <c r="A47" s="2" t="s">
        <v>42</v>
      </c>
      <c r="B47" s="18">
        <v>1745.56</v>
      </c>
    </row>
    <row r="48" spans="1:7" x14ac:dyDescent="0.25">
      <c r="A48" s="2" t="s">
        <v>54</v>
      </c>
      <c r="B48" s="18">
        <v>1350</v>
      </c>
    </row>
    <row r="49" spans="1:2" ht="30" x14ac:dyDescent="0.25">
      <c r="A49" s="25" t="s">
        <v>34</v>
      </c>
      <c r="B49" s="18">
        <f>E26</f>
        <v>50277.57</v>
      </c>
    </row>
    <row r="50" spans="1:2" x14ac:dyDescent="0.25">
      <c r="A50" s="14" t="s">
        <v>29</v>
      </c>
      <c r="B50" s="17">
        <f>B44+B46+B47+B48-B49</f>
        <v>71069.88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50"/>
  <sheetViews>
    <sheetView view="pageBreakPreview" topLeftCell="A21" zoomScaleSheetLayoutView="100" workbookViewId="0">
      <selection activeCell="E24" sqref="E24"/>
    </sheetView>
  </sheetViews>
  <sheetFormatPr defaultColWidth="9.140625" defaultRowHeight="15" x14ac:dyDescent="0.25"/>
  <cols>
    <col min="1" max="1" width="32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7109375" style="2" customWidth="1"/>
    <col min="9" max="16384" width="9.140625" style="2"/>
  </cols>
  <sheetData>
    <row r="1" spans="1:5" ht="15.75" x14ac:dyDescent="0.25">
      <c r="A1" s="47" t="s">
        <v>11</v>
      </c>
      <c r="B1" s="47"/>
      <c r="C1" s="47"/>
      <c r="D1" s="47"/>
      <c r="E1" s="47"/>
    </row>
    <row r="2" spans="1:5" ht="31.5" customHeight="1" x14ac:dyDescent="0.25">
      <c r="A2" s="48" t="s">
        <v>12</v>
      </c>
      <c r="B2" s="49"/>
      <c r="C2" s="49"/>
      <c r="D2" s="49"/>
      <c r="E2" s="49"/>
    </row>
    <row r="3" spans="1:5" x14ac:dyDescent="0.25">
      <c r="A3" s="50" t="s">
        <v>55</v>
      </c>
      <c r="B3" s="50"/>
      <c r="C3" s="50"/>
      <c r="D3" s="50"/>
      <c r="E3" s="50"/>
    </row>
    <row r="4" spans="1:5" s="1" customFormat="1" ht="15.75" x14ac:dyDescent="0.25">
      <c r="A4" s="23" t="s">
        <v>13</v>
      </c>
      <c r="B4" s="24"/>
      <c r="C4" s="24"/>
      <c r="D4" s="51" t="s">
        <v>56</v>
      </c>
      <c r="E4" s="51"/>
    </row>
    <row r="5" spans="1:5" x14ac:dyDescent="0.25">
      <c r="A5" s="32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46" t="s">
        <v>32</v>
      </c>
      <c r="B7" s="46"/>
      <c r="C7" s="46"/>
      <c r="D7" s="46"/>
      <c r="E7" s="46"/>
    </row>
    <row r="8" spans="1:5" x14ac:dyDescent="0.25">
      <c r="A8" s="42" t="s">
        <v>1</v>
      </c>
      <c r="B8" s="42"/>
      <c r="C8" s="42"/>
      <c r="D8" s="42"/>
      <c r="E8" s="42"/>
    </row>
    <row r="9" spans="1:5" x14ac:dyDescent="0.25">
      <c r="A9" s="39" t="s">
        <v>36</v>
      </c>
      <c r="B9" s="39"/>
      <c r="C9" s="39"/>
      <c r="D9" s="39"/>
      <c r="E9" s="39"/>
    </row>
    <row r="10" spans="1:5" ht="27" customHeight="1" x14ac:dyDescent="0.25">
      <c r="A10" s="43" t="s">
        <v>14</v>
      </c>
      <c r="B10" s="44"/>
      <c r="C10" s="44"/>
      <c r="D10" s="44"/>
      <c r="E10" s="44"/>
    </row>
    <row r="11" spans="1:5" ht="31.5" customHeight="1" x14ac:dyDescent="0.25">
      <c r="A11" s="39" t="s">
        <v>46</v>
      </c>
      <c r="B11" s="39"/>
      <c r="C11" s="39"/>
      <c r="D11" s="39"/>
      <c r="E11" s="39"/>
    </row>
    <row r="12" spans="1:5" x14ac:dyDescent="0.25">
      <c r="A12" s="42" t="s">
        <v>15</v>
      </c>
      <c r="B12" s="45"/>
      <c r="C12" s="45"/>
      <c r="D12" s="45"/>
      <c r="E12" s="45"/>
    </row>
    <row r="13" spans="1:5" x14ac:dyDescent="0.25">
      <c r="A13" s="39" t="s">
        <v>22</v>
      </c>
      <c r="B13" s="39"/>
      <c r="C13" s="39"/>
      <c r="D13" s="39"/>
      <c r="E13" s="39"/>
    </row>
    <row r="14" spans="1:5" ht="11.25" customHeight="1" x14ac:dyDescent="0.25">
      <c r="A14" s="42" t="s">
        <v>2</v>
      </c>
      <c r="B14" s="45"/>
      <c r="C14" s="45"/>
      <c r="D14" s="45"/>
      <c r="E14" s="45"/>
    </row>
    <row r="15" spans="1:5" x14ac:dyDescent="0.25">
      <c r="A15" s="39" t="s">
        <v>49</v>
      </c>
      <c r="B15" s="39"/>
      <c r="C15" s="39"/>
      <c r="D15" s="39"/>
      <c r="E15" s="39"/>
    </row>
    <row r="16" spans="1:5" ht="10.5" customHeight="1" x14ac:dyDescent="0.25">
      <c r="A16" s="42" t="s">
        <v>16</v>
      </c>
      <c r="B16" s="45"/>
      <c r="C16" s="45"/>
      <c r="D16" s="45"/>
      <c r="E16" s="45"/>
    </row>
    <row r="17" spans="1:8" ht="30.75" customHeight="1" x14ac:dyDescent="0.25">
      <c r="A17" s="39" t="s">
        <v>17</v>
      </c>
      <c r="B17" s="39"/>
      <c r="C17" s="39"/>
      <c r="D17" s="39"/>
      <c r="E17" s="39"/>
    </row>
    <row r="18" spans="1:8" ht="63.75" customHeight="1" x14ac:dyDescent="0.25">
      <c r="A18" s="39" t="s">
        <v>33</v>
      </c>
      <c r="B18" s="39"/>
      <c r="C18" s="39"/>
      <c r="D18" s="39"/>
      <c r="E18" s="39"/>
    </row>
    <row r="19" spans="1:8" ht="33.75" customHeight="1" x14ac:dyDescent="0.25">
      <c r="A19" s="37" t="s">
        <v>31</v>
      </c>
      <c r="B19" s="37"/>
      <c r="C19" s="37"/>
      <c r="D19" s="37"/>
      <c r="E19" s="37"/>
    </row>
    <row r="20" spans="1:8" x14ac:dyDescent="0.25">
      <c r="A20" s="37"/>
      <c r="B20" s="37"/>
      <c r="C20" s="37"/>
      <c r="D20" s="37"/>
      <c r="E20" s="37"/>
      <c r="F20" s="2">
        <v>847.6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9" t="s">
        <v>41</v>
      </c>
      <c r="B22" s="8" t="s">
        <v>37</v>
      </c>
      <c r="C22" s="3" t="s">
        <v>4</v>
      </c>
      <c r="D22" s="3">
        <v>11.15</v>
      </c>
      <c r="E22" s="7">
        <f>D22*F20*G20</f>
        <v>28352.22</v>
      </c>
      <c r="H22" s="15"/>
    </row>
    <row r="23" spans="1:8" x14ac:dyDescent="0.25">
      <c r="A23" s="6" t="s">
        <v>38</v>
      </c>
      <c r="B23" s="8" t="s">
        <v>23</v>
      </c>
      <c r="C23" s="3" t="s">
        <v>4</v>
      </c>
      <c r="D23" s="3">
        <v>3.9</v>
      </c>
      <c r="E23" s="7">
        <f>D23*F20*G20</f>
        <v>9916.92</v>
      </c>
      <c r="H23" s="15"/>
    </row>
    <row r="24" spans="1:8" x14ac:dyDescent="0.25">
      <c r="A24" s="20" t="s">
        <v>39</v>
      </c>
      <c r="B24" s="8" t="s">
        <v>57</v>
      </c>
      <c r="C24" s="21" t="s">
        <v>26</v>
      </c>
      <c r="D24" s="21"/>
      <c r="E24" s="7">
        <v>0</v>
      </c>
      <c r="H24" s="15"/>
    </row>
    <row r="25" spans="1:8" x14ac:dyDescent="0.25">
      <c r="A25" s="28"/>
      <c r="B25" s="22"/>
      <c r="C25" s="21"/>
      <c r="D25" s="21"/>
      <c r="E25" s="7"/>
      <c r="H25" s="15"/>
    </row>
    <row r="26" spans="1:8" s="13" customFormat="1" ht="14.25" x14ac:dyDescent="0.2">
      <c r="A26" s="9" t="s">
        <v>24</v>
      </c>
      <c r="B26" s="10"/>
      <c r="C26" s="11"/>
      <c r="D26" s="11"/>
      <c r="E26" s="12">
        <f>SUM(E22:E25)</f>
        <v>38269.14</v>
      </c>
    </row>
    <row r="28" spans="1:8" ht="30" customHeight="1" x14ac:dyDescent="0.25">
      <c r="A28" s="38" t="s">
        <v>61</v>
      </c>
      <c r="B28" s="38"/>
      <c r="C28" s="38"/>
      <c r="D28" s="38"/>
      <c r="E28" s="38"/>
    </row>
    <row r="29" spans="1:8" ht="30" customHeight="1" x14ac:dyDescent="0.25">
      <c r="A29" s="39" t="s">
        <v>21</v>
      </c>
      <c r="B29" s="39"/>
      <c r="C29" s="39"/>
      <c r="D29" s="39"/>
      <c r="E29" s="39"/>
    </row>
    <row r="30" spans="1:8" x14ac:dyDescent="0.25">
      <c r="A30" s="39" t="s">
        <v>20</v>
      </c>
      <c r="B30" s="39"/>
      <c r="C30" s="39"/>
      <c r="D30" s="39"/>
      <c r="E30" s="39"/>
    </row>
    <row r="31" spans="1:8" ht="29.25" customHeight="1" x14ac:dyDescent="0.25">
      <c r="A31" s="39" t="s">
        <v>27</v>
      </c>
      <c r="B31" s="39"/>
      <c r="C31" s="39"/>
      <c r="D31" s="39"/>
      <c r="E31" s="39"/>
    </row>
    <row r="32" spans="1:8" x14ac:dyDescent="0.25">
      <c r="A32" s="39" t="s">
        <v>18</v>
      </c>
      <c r="B32" s="39"/>
      <c r="C32" s="39"/>
      <c r="D32" s="39"/>
      <c r="E32" s="39"/>
    </row>
    <row r="33" spans="1:7" x14ac:dyDescent="0.25">
      <c r="A33" s="40" t="s">
        <v>5</v>
      </c>
      <c r="B33" s="40"/>
      <c r="C33" s="40"/>
      <c r="D33" s="40"/>
      <c r="E33" s="40"/>
    </row>
    <row r="34" spans="1:7" x14ac:dyDescent="0.25">
      <c r="A34" s="39" t="s">
        <v>18</v>
      </c>
      <c r="B34" s="39"/>
      <c r="C34" s="39"/>
      <c r="D34" s="39"/>
      <c r="E34" s="39"/>
    </row>
    <row r="35" spans="1:7" x14ac:dyDescent="0.25">
      <c r="A35" s="41" t="s">
        <v>53</v>
      </c>
      <c r="B35" s="41"/>
      <c r="C35" s="41"/>
      <c r="D35" s="41"/>
      <c r="E35" s="41"/>
    </row>
    <row r="36" spans="1:7" x14ac:dyDescent="0.25">
      <c r="B36" s="36" t="s">
        <v>19</v>
      </c>
      <c r="C36" s="36"/>
      <c r="D36" s="36"/>
      <c r="E36" s="5" t="s">
        <v>6</v>
      </c>
    </row>
    <row r="37" spans="1:7" x14ac:dyDescent="0.25">
      <c r="A37" s="31"/>
      <c r="B37" s="31"/>
      <c r="C37" s="31"/>
      <c r="D37" s="31"/>
      <c r="E37" s="31"/>
    </row>
    <row r="38" spans="1:7" x14ac:dyDescent="0.25">
      <c r="A38" s="41" t="s">
        <v>40</v>
      </c>
      <c r="B38" s="41"/>
      <c r="C38" s="41"/>
      <c r="D38" s="41"/>
      <c r="E38" s="41"/>
    </row>
    <row r="39" spans="1:7" x14ac:dyDescent="0.25">
      <c r="B39" s="36" t="s">
        <v>19</v>
      </c>
      <c r="C39" s="36"/>
      <c r="D39" s="36"/>
      <c r="E39" s="5" t="s">
        <v>6</v>
      </c>
    </row>
    <row r="42" spans="1:7" x14ac:dyDescent="0.25">
      <c r="A42" s="16" t="s">
        <v>45</v>
      </c>
    </row>
    <row r="43" spans="1:7" x14ac:dyDescent="0.25">
      <c r="A43" s="13" t="s">
        <v>28</v>
      </c>
      <c r="G43" s="29" t="e">
        <f>#REF!+#REF!+#REF!</f>
        <v>#REF!</v>
      </c>
    </row>
    <row r="44" spans="1:7" x14ac:dyDescent="0.25">
      <c r="A44" s="13" t="s">
        <v>35</v>
      </c>
      <c r="B44" s="17">
        <f>'1кв'!B50</f>
        <v>71069.88</v>
      </c>
    </row>
    <row r="45" spans="1:7" x14ac:dyDescent="0.25">
      <c r="A45" s="30" t="s">
        <v>62</v>
      </c>
      <c r="B45" s="18"/>
    </row>
    <row r="46" spans="1:7" x14ac:dyDescent="0.25">
      <c r="A46" s="2" t="s">
        <v>30</v>
      </c>
      <c r="B46" s="18">
        <v>43056.09</v>
      </c>
    </row>
    <row r="47" spans="1:7" x14ac:dyDescent="0.25">
      <c r="A47" s="2" t="s">
        <v>42</v>
      </c>
      <c r="B47" s="18">
        <v>2618.34</v>
      </c>
    </row>
    <row r="48" spans="1:7" x14ac:dyDescent="0.25">
      <c r="A48" s="2" t="s">
        <v>54</v>
      </c>
      <c r="B48" s="18">
        <f>150*3</f>
        <v>450</v>
      </c>
    </row>
    <row r="49" spans="1:2" ht="30" x14ac:dyDescent="0.25">
      <c r="A49" s="30" t="s">
        <v>34</v>
      </c>
      <c r="B49" s="18">
        <f>E26</f>
        <v>38269.14</v>
      </c>
    </row>
    <row r="50" spans="1:2" x14ac:dyDescent="0.25">
      <c r="A50" s="14" t="s">
        <v>29</v>
      </c>
      <c r="B50" s="17">
        <f>B44+B46+B47+B48-B49</f>
        <v>78925.17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53"/>
  <sheetViews>
    <sheetView view="pageBreakPreview" topLeftCell="A22" zoomScaleSheetLayoutView="100" workbookViewId="0">
      <selection activeCell="E24" sqref="E24"/>
    </sheetView>
  </sheetViews>
  <sheetFormatPr defaultColWidth="9.140625" defaultRowHeight="15" x14ac:dyDescent="0.25"/>
  <cols>
    <col min="1" max="1" width="32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7109375" style="2" customWidth="1"/>
    <col min="9" max="16384" width="9.140625" style="2"/>
  </cols>
  <sheetData>
    <row r="1" spans="1:5" ht="15.75" x14ac:dyDescent="0.25">
      <c r="A1" s="47" t="s">
        <v>11</v>
      </c>
      <c r="B1" s="47"/>
      <c r="C1" s="47"/>
      <c r="D1" s="47"/>
      <c r="E1" s="47"/>
    </row>
    <row r="2" spans="1:5" ht="31.5" customHeight="1" x14ac:dyDescent="0.25">
      <c r="A2" s="48" t="s">
        <v>12</v>
      </c>
      <c r="B2" s="49"/>
      <c r="C2" s="49"/>
      <c r="D2" s="49"/>
      <c r="E2" s="49"/>
    </row>
    <row r="3" spans="1:5" x14ac:dyDescent="0.25">
      <c r="A3" s="50" t="s">
        <v>58</v>
      </c>
      <c r="B3" s="50"/>
      <c r="C3" s="50"/>
      <c r="D3" s="50"/>
      <c r="E3" s="50"/>
    </row>
    <row r="4" spans="1:5" s="1" customFormat="1" ht="15.75" x14ac:dyDescent="0.25">
      <c r="A4" s="23" t="s">
        <v>13</v>
      </c>
      <c r="B4" s="24"/>
      <c r="C4" s="24"/>
      <c r="D4" s="51" t="s">
        <v>59</v>
      </c>
      <c r="E4" s="51"/>
    </row>
    <row r="5" spans="1:5" x14ac:dyDescent="0.25">
      <c r="A5" s="32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46" t="s">
        <v>32</v>
      </c>
      <c r="B7" s="46"/>
      <c r="C7" s="46"/>
      <c r="D7" s="46"/>
      <c r="E7" s="46"/>
    </row>
    <row r="8" spans="1:5" x14ac:dyDescent="0.25">
      <c r="A8" s="42" t="s">
        <v>1</v>
      </c>
      <c r="B8" s="42"/>
      <c r="C8" s="42"/>
      <c r="D8" s="42"/>
      <c r="E8" s="42"/>
    </row>
    <row r="9" spans="1:5" x14ac:dyDescent="0.25">
      <c r="A9" s="39" t="s">
        <v>36</v>
      </c>
      <c r="B9" s="39"/>
      <c r="C9" s="39"/>
      <c r="D9" s="39"/>
      <c r="E9" s="39"/>
    </row>
    <row r="10" spans="1:5" ht="27" customHeight="1" x14ac:dyDescent="0.25">
      <c r="A10" s="43" t="s">
        <v>14</v>
      </c>
      <c r="B10" s="44"/>
      <c r="C10" s="44"/>
      <c r="D10" s="44"/>
      <c r="E10" s="44"/>
    </row>
    <row r="11" spans="1:5" ht="31.5" customHeight="1" x14ac:dyDescent="0.25">
      <c r="A11" s="39" t="s">
        <v>46</v>
      </c>
      <c r="B11" s="39"/>
      <c r="C11" s="39"/>
      <c r="D11" s="39"/>
      <c r="E11" s="39"/>
    </row>
    <row r="12" spans="1:5" x14ac:dyDescent="0.25">
      <c r="A12" s="42" t="s">
        <v>15</v>
      </c>
      <c r="B12" s="45"/>
      <c r="C12" s="45"/>
      <c r="D12" s="45"/>
      <c r="E12" s="45"/>
    </row>
    <row r="13" spans="1:5" x14ac:dyDescent="0.25">
      <c r="A13" s="39" t="s">
        <v>22</v>
      </c>
      <c r="B13" s="39"/>
      <c r="C13" s="39"/>
      <c r="D13" s="39"/>
      <c r="E13" s="39"/>
    </row>
    <row r="14" spans="1:5" ht="11.25" customHeight="1" x14ac:dyDescent="0.25">
      <c r="A14" s="42" t="s">
        <v>2</v>
      </c>
      <c r="B14" s="45"/>
      <c r="C14" s="45"/>
      <c r="D14" s="45"/>
      <c r="E14" s="45"/>
    </row>
    <row r="15" spans="1:5" x14ac:dyDescent="0.25">
      <c r="A15" s="39" t="s">
        <v>49</v>
      </c>
      <c r="B15" s="39"/>
      <c r="C15" s="39"/>
      <c r="D15" s="39"/>
      <c r="E15" s="39"/>
    </row>
    <row r="16" spans="1:5" ht="10.5" customHeight="1" x14ac:dyDescent="0.25">
      <c r="A16" s="42" t="s">
        <v>16</v>
      </c>
      <c r="B16" s="45"/>
      <c r="C16" s="45"/>
      <c r="D16" s="45"/>
      <c r="E16" s="45"/>
    </row>
    <row r="17" spans="1:8" ht="30.75" customHeight="1" x14ac:dyDescent="0.25">
      <c r="A17" s="39" t="s">
        <v>17</v>
      </c>
      <c r="B17" s="39"/>
      <c r="C17" s="39"/>
      <c r="D17" s="39"/>
      <c r="E17" s="39"/>
    </row>
    <row r="18" spans="1:8" ht="63.75" customHeight="1" x14ac:dyDescent="0.25">
      <c r="A18" s="39" t="s">
        <v>33</v>
      </c>
      <c r="B18" s="39"/>
      <c r="C18" s="39"/>
      <c r="D18" s="39"/>
      <c r="E18" s="39"/>
    </row>
    <row r="19" spans="1:8" ht="33.75" customHeight="1" x14ac:dyDescent="0.25">
      <c r="A19" s="37" t="s">
        <v>31</v>
      </c>
      <c r="B19" s="37"/>
      <c r="C19" s="37"/>
      <c r="D19" s="37"/>
      <c r="E19" s="37"/>
    </row>
    <row r="20" spans="1:8" x14ac:dyDescent="0.25">
      <c r="A20" s="37"/>
      <c r="B20" s="37"/>
      <c r="C20" s="37"/>
      <c r="D20" s="37"/>
      <c r="E20" s="37"/>
      <c r="F20" s="2">
        <v>847.6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9" t="s">
        <v>41</v>
      </c>
      <c r="B22" s="8" t="s">
        <v>37</v>
      </c>
      <c r="C22" s="3" t="s">
        <v>4</v>
      </c>
      <c r="D22" s="3">
        <v>12.48</v>
      </c>
      <c r="E22" s="7">
        <f>D22*F20*G20</f>
        <v>31734.144</v>
      </c>
      <c r="H22" s="15"/>
    </row>
    <row r="23" spans="1:8" x14ac:dyDescent="0.25">
      <c r="A23" s="6" t="s">
        <v>38</v>
      </c>
      <c r="B23" s="8" t="s">
        <v>23</v>
      </c>
      <c r="C23" s="3" t="s">
        <v>4</v>
      </c>
      <c r="D23" s="3">
        <v>4.3600000000000003</v>
      </c>
      <c r="E23" s="7">
        <f>D23*F20*G20</f>
        <v>11086.608000000002</v>
      </c>
      <c r="H23" s="15"/>
    </row>
    <row r="24" spans="1:8" x14ac:dyDescent="0.25">
      <c r="A24" s="20" t="s">
        <v>39</v>
      </c>
      <c r="B24" s="8" t="s">
        <v>60</v>
      </c>
      <c r="C24" s="21" t="s">
        <v>26</v>
      </c>
      <c r="D24" s="21"/>
      <c r="E24" s="7">
        <v>0</v>
      </c>
      <c r="H24" s="15"/>
    </row>
    <row r="25" spans="1:8" ht="30" x14ac:dyDescent="0.25">
      <c r="A25" s="6" t="s">
        <v>63</v>
      </c>
      <c r="B25" s="8" t="s">
        <v>64</v>
      </c>
      <c r="C25" s="3" t="s">
        <v>26</v>
      </c>
      <c r="D25" s="3"/>
      <c r="E25" s="7">
        <v>7544.6</v>
      </c>
      <c r="H25" s="15"/>
    </row>
    <row r="26" spans="1:8" ht="30" x14ac:dyDescent="0.25">
      <c r="A26" s="6" t="s">
        <v>65</v>
      </c>
      <c r="B26" s="8" t="s">
        <v>64</v>
      </c>
      <c r="C26" s="3" t="s">
        <v>26</v>
      </c>
      <c r="D26" s="3"/>
      <c r="E26" s="7">
        <v>27616.6</v>
      </c>
      <c r="H26" s="15"/>
    </row>
    <row r="27" spans="1:8" ht="45" x14ac:dyDescent="0.25">
      <c r="A27" s="6" t="s">
        <v>70</v>
      </c>
      <c r="B27" s="8" t="s">
        <v>64</v>
      </c>
      <c r="C27" s="3" t="s">
        <v>44</v>
      </c>
      <c r="D27" s="3">
        <v>2</v>
      </c>
      <c r="E27" s="7">
        <f>D27*260.07</f>
        <v>520.14</v>
      </c>
      <c r="H27" s="15"/>
    </row>
    <row r="28" spans="1:8" x14ac:dyDescent="0.25">
      <c r="A28" s="6"/>
      <c r="B28" s="8"/>
      <c r="C28" s="3"/>
      <c r="D28" s="3"/>
      <c r="E28" s="7"/>
      <c r="H28" s="15"/>
    </row>
    <row r="29" spans="1:8" s="13" customFormat="1" ht="14.25" x14ac:dyDescent="0.2">
      <c r="A29" s="9" t="s">
        <v>24</v>
      </c>
      <c r="B29" s="10"/>
      <c r="C29" s="11"/>
      <c r="D29" s="11"/>
      <c r="E29" s="12">
        <f>SUM(E22:E28)</f>
        <v>78502.09199999999</v>
      </c>
    </row>
    <row r="31" spans="1:8" ht="30" customHeight="1" x14ac:dyDescent="0.25">
      <c r="A31" s="38" t="s">
        <v>71</v>
      </c>
      <c r="B31" s="38"/>
      <c r="C31" s="38"/>
      <c r="D31" s="38"/>
      <c r="E31" s="38"/>
    </row>
    <row r="32" spans="1:8" ht="30" customHeight="1" x14ac:dyDescent="0.25">
      <c r="A32" s="39" t="s">
        <v>21</v>
      </c>
      <c r="B32" s="39"/>
      <c r="C32" s="39"/>
      <c r="D32" s="39"/>
      <c r="E32" s="39"/>
    </row>
    <row r="33" spans="1:7" x14ac:dyDescent="0.25">
      <c r="A33" s="39" t="s">
        <v>20</v>
      </c>
      <c r="B33" s="39"/>
      <c r="C33" s="39"/>
      <c r="D33" s="39"/>
      <c r="E33" s="39"/>
    </row>
    <row r="34" spans="1:7" ht="29.25" customHeight="1" x14ac:dyDescent="0.25">
      <c r="A34" s="39" t="s">
        <v>27</v>
      </c>
      <c r="B34" s="39"/>
      <c r="C34" s="39"/>
      <c r="D34" s="39"/>
      <c r="E34" s="39"/>
    </row>
    <row r="35" spans="1:7" x14ac:dyDescent="0.25">
      <c r="A35" s="39" t="s">
        <v>18</v>
      </c>
      <c r="B35" s="39"/>
      <c r="C35" s="39"/>
      <c r="D35" s="39"/>
      <c r="E35" s="39"/>
    </row>
    <row r="36" spans="1:7" x14ac:dyDescent="0.25">
      <c r="A36" s="40" t="s">
        <v>5</v>
      </c>
      <c r="B36" s="40"/>
      <c r="C36" s="40"/>
      <c r="D36" s="40"/>
      <c r="E36" s="40"/>
    </row>
    <row r="37" spans="1:7" x14ac:dyDescent="0.25">
      <c r="A37" s="39" t="s">
        <v>18</v>
      </c>
      <c r="B37" s="39"/>
      <c r="C37" s="39"/>
      <c r="D37" s="39"/>
      <c r="E37" s="39"/>
    </row>
    <row r="38" spans="1:7" x14ac:dyDescent="0.25">
      <c r="A38" s="41" t="s">
        <v>53</v>
      </c>
      <c r="B38" s="41"/>
      <c r="C38" s="41"/>
      <c r="D38" s="41"/>
      <c r="E38" s="41"/>
    </row>
    <row r="39" spans="1:7" x14ac:dyDescent="0.25">
      <c r="B39" s="36" t="s">
        <v>19</v>
      </c>
      <c r="C39" s="36"/>
      <c r="D39" s="36"/>
      <c r="E39" s="5" t="s">
        <v>6</v>
      </c>
    </row>
    <row r="40" spans="1:7" x14ac:dyDescent="0.25">
      <c r="A40" s="31"/>
      <c r="B40" s="31"/>
      <c r="C40" s="31"/>
      <c r="D40" s="31"/>
      <c r="E40" s="31"/>
    </row>
    <row r="41" spans="1:7" x14ac:dyDescent="0.25">
      <c r="A41" s="41" t="s">
        <v>40</v>
      </c>
      <c r="B41" s="41"/>
      <c r="C41" s="41"/>
      <c r="D41" s="41"/>
      <c r="E41" s="41"/>
    </row>
    <row r="42" spans="1:7" x14ac:dyDescent="0.25">
      <c r="B42" s="36" t="s">
        <v>19</v>
      </c>
      <c r="C42" s="36"/>
      <c r="D42" s="36"/>
      <c r="E42" s="5" t="s">
        <v>6</v>
      </c>
    </row>
    <row r="45" spans="1:7" x14ac:dyDescent="0.25">
      <c r="A45" s="16" t="s">
        <v>45</v>
      </c>
    </row>
    <row r="46" spans="1:7" x14ac:dyDescent="0.25">
      <c r="A46" s="13" t="s">
        <v>28</v>
      </c>
      <c r="G46" s="29"/>
    </row>
    <row r="47" spans="1:7" x14ac:dyDescent="0.25">
      <c r="A47" s="13" t="s">
        <v>35</v>
      </c>
      <c r="B47" s="17">
        <f>'2кв'!B50</f>
        <v>78925.17</v>
      </c>
    </row>
    <row r="48" spans="1:7" x14ac:dyDescent="0.25">
      <c r="A48" s="30" t="s">
        <v>66</v>
      </c>
      <c r="B48" s="18"/>
    </row>
    <row r="49" spans="1:2" x14ac:dyDescent="0.25">
      <c r="A49" s="2" t="s">
        <v>30</v>
      </c>
      <c r="B49" s="18">
        <v>46474.41</v>
      </c>
    </row>
    <row r="50" spans="1:2" x14ac:dyDescent="0.25">
      <c r="A50" s="2" t="s">
        <v>42</v>
      </c>
      <c r="B50" s="18">
        <v>3802.94</v>
      </c>
    </row>
    <row r="51" spans="1:2" x14ac:dyDescent="0.25">
      <c r="A51" s="2" t="s">
        <v>54</v>
      </c>
      <c r="B51" s="18">
        <f>150*3</f>
        <v>450</v>
      </c>
    </row>
    <row r="52" spans="1:2" ht="30" x14ac:dyDescent="0.25">
      <c r="A52" s="30" t="s">
        <v>34</v>
      </c>
      <c r="B52" s="18">
        <f>E29</f>
        <v>78502.09199999999</v>
      </c>
    </row>
    <row r="53" spans="1:2" x14ac:dyDescent="0.25">
      <c r="A53" s="14" t="s">
        <v>29</v>
      </c>
      <c r="B53" s="17">
        <f>B47+B49+B50+B51-B52</f>
        <v>51150.428000000014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2:D42"/>
    <mergeCell ref="A20:E20"/>
    <mergeCell ref="A31:E31"/>
    <mergeCell ref="A32:E32"/>
    <mergeCell ref="A33:E33"/>
    <mergeCell ref="A34:E34"/>
    <mergeCell ref="A35:E35"/>
    <mergeCell ref="A36:E36"/>
    <mergeCell ref="A37:E37"/>
    <mergeCell ref="A38:E38"/>
    <mergeCell ref="B39:D39"/>
    <mergeCell ref="A41:E4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32" zoomScaleSheetLayoutView="100" workbookViewId="0">
      <selection activeCell="F25" sqref="F25"/>
    </sheetView>
  </sheetViews>
  <sheetFormatPr defaultColWidth="9.140625" defaultRowHeight="15" x14ac:dyDescent="0.25"/>
  <cols>
    <col min="1" max="1" width="32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7109375" style="2" customWidth="1"/>
    <col min="9" max="16384" width="9.140625" style="2"/>
  </cols>
  <sheetData>
    <row r="1" spans="1:5" ht="15.75" x14ac:dyDescent="0.25">
      <c r="A1" s="47" t="s">
        <v>11</v>
      </c>
      <c r="B1" s="47"/>
      <c r="C1" s="47"/>
      <c r="D1" s="47"/>
      <c r="E1" s="47"/>
    </row>
    <row r="2" spans="1:5" ht="31.5" customHeight="1" x14ac:dyDescent="0.25">
      <c r="A2" s="48" t="s">
        <v>12</v>
      </c>
      <c r="B2" s="49"/>
      <c r="C2" s="49"/>
      <c r="D2" s="49"/>
      <c r="E2" s="49"/>
    </row>
    <row r="3" spans="1:5" x14ac:dyDescent="0.25">
      <c r="A3" s="50" t="s">
        <v>67</v>
      </c>
      <c r="B3" s="50"/>
      <c r="C3" s="50"/>
      <c r="D3" s="50"/>
      <c r="E3" s="50"/>
    </row>
    <row r="4" spans="1:5" s="1" customFormat="1" ht="15.75" x14ac:dyDescent="0.25">
      <c r="A4" s="23" t="s">
        <v>13</v>
      </c>
      <c r="B4" s="24"/>
      <c r="C4" s="24"/>
      <c r="E4" s="52" t="s">
        <v>73</v>
      </c>
    </row>
    <row r="5" spans="1:5" x14ac:dyDescent="0.25">
      <c r="A5" s="35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46" t="s">
        <v>32</v>
      </c>
      <c r="B7" s="46"/>
      <c r="C7" s="46"/>
      <c r="D7" s="46"/>
      <c r="E7" s="46"/>
    </row>
    <row r="8" spans="1:5" x14ac:dyDescent="0.25">
      <c r="A8" s="42" t="s">
        <v>1</v>
      </c>
      <c r="B8" s="42"/>
      <c r="C8" s="42"/>
      <c r="D8" s="42"/>
      <c r="E8" s="42"/>
    </row>
    <row r="9" spans="1:5" x14ac:dyDescent="0.25">
      <c r="A9" s="39" t="s">
        <v>36</v>
      </c>
      <c r="B9" s="39"/>
      <c r="C9" s="39"/>
      <c r="D9" s="39"/>
      <c r="E9" s="39"/>
    </row>
    <row r="10" spans="1:5" ht="27" customHeight="1" x14ac:dyDescent="0.25">
      <c r="A10" s="43" t="s">
        <v>14</v>
      </c>
      <c r="B10" s="44"/>
      <c r="C10" s="44"/>
      <c r="D10" s="44"/>
      <c r="E10" s="44"/>
    </row>
    <row r="11" spans="1:5" ht="31.5" customHeight="1" x14ac:dyDescent="0.25">
      <c r="A11" s="39" t="s">
        <v>46</v>
      </c>
      <c r="B11" s="39"/>
      <c r="C11" s="39"/>
      <c r="D11" s="39"/>
      <c r="E11" s="39"/>
    </row>
    <row r="12" spans="1:5" x14ac:dyDescent="0.25">
      <c r="A12" s="42" t="s">
        <v>15</v>
      </c>
      <c r="B12" s="45"/>
      <c r="C12" s="45"/>
      <c r="D12" s="45"/>
      <c r="E12" s="45"/>
    </row>
    <row r="13" spans="1:5" x14ac:dyDescent="0.25">
      <c r="A13" s="39" t="s">
        <v>22</v>
      </c>
      <c r="B13" s="39"/>
      <c r="C13" s="39"/>
      <c r="D13" s="39"/>
      <c r="E13" s="39"/>
    </row>
    <row r="14" spans="1:5" ht="11.25" customHeight="1" x14ac:dyDescent="0.25">
      <c r="A14" s="42" t="s">
        <v>2</v>
      </c>
      <c r="B14" s="45"/>
      <c r="C14" s="45"/>
      <c r="D14" s="45"/>
      <c r="E14" s="45"/>
    </row>
    <row r="15" spans="1:5" x14ac:dyDescent="0.25">
      <c r="A15" s="39" t="s">
        <v>49</v>
      </c>
      <c r="B15" s="39"/>
      <c r="C15" s="39"/>
      <c r="D15" s="39"/>
      <c r="E15" s="39"/>
    </row>
    <row r="16" spans="1:5" ht="10.5" customHeight="1" x14ac:dyDescent="0.25">
      <c r="A16" s="42" t="s">
        <v>16</v>
      </c>
      <c r="B16" s="45"/>
      <c r="C16" s="45"/>
      <c r="D16" s="45"/>
      <c r="E16" s="45"/>
    </row>
    <row r="17" spans="1:8" ht="30.75" customHeight="1" x14ac:dyDescent="0.25">
      <c r="A17" s="39" t="s">
        <v>17</v>
      </c>
      <c r="B17" s="39"/>
      <c r="C17" s="39"/>
      <c r="D17" s="39"/>
      <c r="E17" s="39"/>
    </row>
    <row r="18" spans="1:8" ht="63.75" customHeight="1" x14ac:dyDescent="0.25">
      <c r="A18" s="39" t="s">
        <v>33</v>
      </c>
      <c r="B18" s="39"/>
      <c r="C18" s="39"/>
      <c r="D18" s="39"/>
      <c r="E18" s="39"/>
    </row>
    <row r="19" spans="1:8" ht="33.75" customHeight="1" x14ac:dyDescent="0.25">
      <c r="A19" s="37" t="s">
        <v>31</v>
      </c>
      <c r="B19" s="37"/>
      <c r="C19" s="37"/>
      <c r="D19" s="37"/>
      <c r="E19" s="37"/>
    </row>
    <row r="20" spans="1:8" x14ac:dyDescent="0.25">
      <c r="A20" s="37"/>
      <c r="B20" s="37"/>
      <c r="C20" s="37"/>
      <c r="D20" s="37"/>
      <c r="E20" s="37"/>
      <c r="F20" s="2">
        <v>847.6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9" t="s">
        <v>41</v>
      </c>
      <c r="B22" s="8" t="s">
        <v>37</v>
      </c>
      <c r="C22" s="3" t="s">
        <v>4</v>
      </c>
      <c r="D22" s="3">
        <v>12.48</v>
      </c>
      <c r="E22" s="7">
        <f>D22*F20*G20</f>
        <v>31734.144</v>
      </c>
      <c r="H22" s="15"/>
    </row>
    <row r="23" spans="1:8" x14ac:dyDescent="0.25">
      <c r="A23" s="6" t="s">
        <v>38</v>
      </c>
      <c r="B23" s="8" t="s">
        <v>23</v>
      </c>
      <c r="C23" s="3" t="s">
        <v>4</v>
      </c>
      <c r="D23" s="3">
        <v>4.3600000000000003</v>
      </c>
      <c r="E23" s="7">
        <f>D23*F20*G20</f>
        <v>11086.608000000002</v>
      </c>
      <c r="H23" s="15"/>
    </row>
    <row r="24" spans="1:8" x14ac:dyDescent="0.25">
      <c r="A24" s="20" t="s">
        <v>39</v>
      </c>
      <c r="B24" s="8" t="s">
        <v>72</v>
      </c>
      <c r="C24" s="21" t="s">
        <v>26</v>
      </c>
      <c r="D24" s="21"/>
      <c r="E24" s="7">
        <v>1426.99</v>
      </c>
      <c r="H24" s="15"/>
    </row>
    <row r="25" spans="1:8" ht="30" x14ac:dyDescent="0.25">
      <c r="A25" s="6" t="s">
        <v>97</v>
      </c>
      <c r="B25" s="8" t="s">
        <v>68</v>
      </c>
      <c r="C25" s="3" t="s">
        <v>26</v>
      </c>
      <c r="D25" s="3"/>
      <c r="E25" s="7">
        <v>83398.679999999993</v>
      </c>
      <c r="G25" s="2" t="s">
        <v>69</v>
      </c>
      <c r="H25" s="15"/>
    </row>
    <row r="26" spans="1:8" ht="30" x14ac:dyDescent="0.25">
      <c r="A26" s="6" t="s">
        <v>98</v>
      </c>
      <c r="B26" s="8" t="s">
        <v>99</v>
      </c>
      <c r="C26" s="3" t="s">
        <v>26</v>
      </c>
      <c r="D26" s="3"/>
      <c r="E26" s="7">
        <v>18485.169999999998</v>
      </c>
      <c r="H26" s="15"/>
    </row>
    <row r="27" spans="1:8" x14ac:dyDescent="0.25">
      <c r="A27" s="6"/>
      <c r="B27" s="8"/>
      <c r="C27" s="3"/>
      <c r="D27" s="3"/>
      <c r="E27" s="7"/>
      <c r="H27" s="15"/>
    </row>
    <row r="28" spans="1:8" s="13" customFormat="1" ht="14.25" x14ac:dyDescent="0.2">
      <c r="A28" s="9" t="s">
        <v>24</v>
      </c>
      <c r="B28" s="10"/>
      <c r="C28" s="11"/>
      <c r="D28" s="11"/>
      <c r="E28" s="12">
        <f>SUM(E22:E27)</f>
        <v>146131.592</v>
      </c>
    </row>
    <row r="30" spans="1:8" ht="30" customHeight="1" x14ac:dyDescent="0.25">
      <c r="A30" s="38" t="s">
        <v>100</v>
      </c>
      <c r="B30" s="38"/>
      <c r="C30" s="38"/>
      <c r="D30" s="38"/>
      <c r="E30" s="38"/>
    </row>
    <row r="31" spans="1:8" ht="30" customHeight="1" x14ac:dyDescent="0.25">
      <c r="A31" s="39" t="s">
        <v>21</v>
      </c>
      <c r="B31" s="39"/>
      <c r="C31" s="39"/>
      <c r="D31" s="39"/>
      <c r="E31" s="39"/>
    </row>
    <row r="32" spans="1:8" x14ac:dyDescent="0.25">
      <c r="A32" s="39" t="s">
        <v>20</v>
      </c>
      <c r="B32" s="39"/>
      <c r="C32" s="39"/>
      <c r="D32" s="39"/>
      <c r="E32" s="39"/>
    </row>
    <row r="33" spans="1:7" ht="29.25" customHeight="1" x14ac:dyDescent="0.25">
      <c r="A33" s="39" t="s">
        <v>27</v>
      </c>
      <c r="B33" s="39"/>
      <c r="C33" s="39"/>
      <c r="D33" s="39"/>
      <c r="E33" s="39"/>
    </row>
    <row r="34" spans="1:7" x14ac:dyDescent="0.25">
      <c r="A34" s="39" t="s">
        <v>18</v>
      </c>
      <c r="B34" s="39"/>
      <c r="C34" s="39"/>
      <c r="D34" s="39"/>
      <c r="E34" s="39"/>
    </row>
    <row r="35" spans="1:7" x14ac:dyDescent="0.25">
      <c r="A35" s="40" t="s">
        <v>5</v>
      </c>
      <c r="B35" s="40"/>
      <c r="C35" s="40"/>
      <c r="D35" s="40"/>
      <c r="E35" s="40"/>
    </row>
    <row r="36" spans="1:7" x14ac:dyDescent="0.25">
      <c r="A36" s="39" t="s">
        <v>18</v>
      </c>
      <c r="B36" s="39"/>
      <c r="C36" s="39"/>
      <c r="D36" s="39"/>
      <c r="E36" s="39"/>
    </row>
    <row r="37" spans="1:7" x14ac:dyDescent="0.25">
      <c r="A37" s="41" t="s">
        <v>53</v>
      </c>
      <c r="B37" s="41"/>
      <c r="C37" s="41"/>
      <c r="D37" s="41"/>
      <c r="E37" s="41"/>
    </row>
    <row r="38" spans="1:7" x14ac:dyDescent="0.25">
      <c r="B38" s="36" t="s">
        <v>19</v>
      </c>
      <c r="C38" s="36"/>
      <c r="D38" s="36"/>
      <c r="E38" s="5" t="s">
        <v>6</v>
      </c>
    </row>
    <row r="39" spans="1:7" x14ac:dyDescent="0.25">
      <c r="A39" s="34"/>
      <c r="B39" s="34"/>
      <c r="C39" s="34"/>
      <c r="D39" s="34"/>
      <c r="E39" s="34"/>
    </row>
    <row r="40" spans="1:7" x14ac:dyDescent="0.25">
      <c r="A40" s="41" t="s">
        <v>40</v>
      </c>
      <c r="B40" s="41"/>
      <c r="C40" s="41"/>
      <c r="D40" s="41"/>
      <c r="E40" s="41"/>
    </row>
    <row r="41" spans="1:7" x14ac:dyDescent="0.25">
      <c r="B41" s="36" t="s">
        <v>19</v>
      </c>
      <c r="C41" s="36"/>
      <c r="D41" s="36"/>
      <c r="E41" s="5" t="s">
        <v>6</v>
      </c>
    </row>
    <row r="44" spans="1:7" x14ac:dyDescent="0.25">
      <c r="A44" s="16" t="s">
        <v>45</v>
      </c>
    </row>
    <row r="45" spans="1:7" x14ac:dyDescent="0.25">
      <c r="A45" s="13" t="s">
        <v>28</v>
      </c>
      <c r="G45" s="29"/>
    </row>
    <row r="46" spans="1:7" x14ac:dyDescent="0.25">
      <c r="A46" s="13" t="s">
        <v>35</v>
      </c>
      <c r="B46" s="17">
        <f>'3кв'!B53</f>
        <v>51150.428000000014</v>
      </c>
    </row>
    <row r="47" spans="1:7" x14ac:dyDescent="0.25">
      <c r="A47" s="33" t="s">
        <v>101</v>
      </c>
      <c r="B47" s="18"/>
    </row>
    <row r="48" spans="1:7" x14ac:dyDescent="0.25">
      <c r="A48" s="2" t="s">
        <v>30</v>
      </c>
      <c r="B48" s="18">
        <v>48183.57</v>
      </c>
    </row>
    <row r="49" spans="1:2" x14ac:dyDescent="0.25">
      <c r="A49" s="2" t="s">
        <v>42</v>
      </c>
      <c r="B49" s="18">
        <v>2930.16</v>
      </c>
    </row>
    <row r="50" spans="1:2" x14ac:dyDescent="0.25">
      <c r="A50" s="2" t="s">
        <v>54</v>
      </c>
      <c r="B50" s="18">
        <f>150*3</f>
        <v>450</v>
      </c>
    </row>
    <row r="51" spans="1:2" ht="30" x14ac:dyDescent="0.25">
      <c r="A51" s="33" t="s">
        <v>34</v>
      </c>
      <c r="B51" s="18">
        <f>E28</f>
        <v>146131.592</v>
      </c>
    </row>
    <row r="52" spans="1:2" x14ac:dyDescent="0.25">
      <c r="A52" s="14" t="s">
        <v>29</v>
      </c>
      <c r="B52" s="17">
        <f>B46+B48+B49+B50-B51</f>
        <v>-43417.433999999979</v>
      </c>
    </row>
  </sheetData>
  <mergeCells count="29">
    <mergeCell ref="A7:E7"/>
    <mergeCell ref="A1:E1"/>
    <mergeCell ref="A2:E2"/>
    <mergeCell ref="A3:E3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1:D41"/>
    <mergeCell ref="A20:E20"/>
    <mergeCell ref="A30:E30"/>
    <mergeCell ref="A31:E31"/>
    <mergeCell ref="A32:E32"/>
    <mergeCell ref="A33:E33"/>
    <mergeCell ref="A34:E34"/>
    <mergeCell ref="A35:E35"/>
    <mergeCell ref="A36:E36"/>
    <mergeCell ref="A37:E37"/>
    <mergeCell ref="B38:D38"/>
    <mergeCell ref="A40:E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view="pageBreakPreview" topLeftCell="A22" zoomScaleSheetLayoutView="100" workbookViewId="0">
      <selection activeCell="B43" sqref="B43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3" t="s">
        <v>74</v>
      </c>
      <c r="B1" s="53"/>
      <c r="C1" s="53"/>
      <c r="D1" s="54"/>
    </row>
    <row r="2" spans="1:5" ht="15.75" x14ac:dyDescent="0.25">
      <c r="A2" s="55" t="s">
        <v>75</v>
      </c>
      <c r="B2" s="55"/>
      <c r="C2" s="55"/>
      <c r="D2" s="56"/>
    </row>
    <row r="3" spans="1:5" ht="15.75" x14ac:dyDescent="0.25">
      <c r="A3" s="55" t="s">
        <v>76</v>
      </c>
      <c r="B3" s="55"/>
      <c r="C3" s="55"/>
      <c r="D3" s="56"/>
    </row>
    <row r="4" spans="1:5" ht="15.75" x14ac:dyDescent="0.25">
      <c r="A4" s="53" t="s">
        <v>96</v>
      </c>
      <c r="B4" s="53"/>
      <c r="C4" s="53"/>
      <c r="D4" s="54"/>
    </row>
    <row r="5" spans="1:5" ht="15.75" x14ac:dyDescent="0.25">
      <c r="A5" s="57"/>
      <c r="B5" s="57"/>
      <c r="C5" s="57"/>
      <c r="D5" s="1"/>
    </row>
    <row r="6" spans="1:5" ht="15.75" x14ac:dyDescent="0.25">
      <c r="A6" s="56"/>
      <c r="B6" s="58" t="s">
        <v>77</v>
      </c>
      <c r="C6" s="59">
        <f>'1кв'!B44</f>
        <v>75195.8</v>
      </c>
      <c r="D6" s="60"/>
    </row>
    <row r="7" spans="1:5" ht="15.75" x14ac:dyDescent="0.25">
      <c r="A7" s="61" t="s">
        <v>78</v>
      </c>
      <c r="B7" s="58" t="s">
        <v>102</v>
      </c>
      <c r="C7" s="59"/>
      <c r="D7" s="60"/>
    </row>
    <row r="8" spans="1:5" ht="15.75" x14ac:dyDescent="0.25">
      <c r="B8" s="62" t="s">
        <v>79</v>
      </c>
      <c r="C8" s="63">
        <f>'1кв'!B46+'2кв'!B46+'3кв'!B49+'4кв'!B48</f>
        <v>180770.16</v>
      </c>
      <c r="D8" s="64"/>
    </row>
    <row r="9" spans="1:5" ht="15.75" x14ac:dyDescent="0.25">
      <c r="B9" s="62" t="s">
        <v>103</v>
      </c>
      <c r="C9" s="63">
        <f>'1кв'!B47+'2кв'!B47+'3кв'!B50+'4кв'!B49</f>
        <v>11097</v>
      </c>
      <c r="D9" s="64"/>
    </row>
    <row r="10" spans="1:5" ht="30" x14ac:dyDescent="0.25">
      <c r="B10" s="65" t="s">
        <v>80</v>
      </c>
      <c r="C10" s="63">
        <f>'1кв'!B48+'2кв'!B48+'3кв'!B51+'4кв'!B50</f>
        <v>2700</v>
      </c>
      <c r="D10" s="64"/>
    </row>
    <row r="11" spans="1:5" ht="15.75" x14ac:dyDescent="0.25">
      <c r="A11" s="24"/>
      <c r="B11" s="62" t="s">
        <v>81</v>
      </c>
      <c r="C11" s="66">
        <f>SUM(C8:C10)</f>
        <v>194567.16</v>
      </c>
      <c r="D11" s="60"/>
    </row>
    <row r="12" spans="1:5" ht="15.75" x14ac:dyDescent="0.25">
      <c r="A12" s="1"/>
      <c r="B12" s="67"/>
      <c r="C12" s="68"/>
      <c r="D12" s="69"/>
    </row>
    <row r="13" spans="1:5" ht="15.75" x14ac:dyDescent="0.25">
      <c r="A13" s="70" t="s">
        <v>82</v>
      </c>
      <c r="B13" s="19" t="s">
        <v>41</v>
      </c>
      <c r="C13" s="63">
        <f>'1кв'!E22+'2кв'!E22+'3кв'!E22+'4кв'!E22</f>
        <v>120172.728</v>
      </c>
      <c r="D13" s="69"/>
    </row>
    <row r="14" spans="1:5" ht="15.75" x14ac:dyDescent="0.25">
      <c r="A14" s="70"/>
      <c r="B14" s="6" t="s">
        <v>38</v>
      </c>
      <c r="C14" s="63">
        <f>'1кв'!E23+'2кв'!E23+'3кв'!E23+'4кв'!E23</f>
        <v>42007.056000000004</v>
      </c>
      <c r="D14" s="69"/>
    </row>
    <row r="15" spans="1:5" ht="15.75" x14ac:dyDescent="0.25">
      <c r="A15" s="1"/>
      <c r="B15" s="6" t="s">
        <v>39</v>
      </c>
      <c r="C15" s="63">
        <f>'1кв'!E24+'2кв'!E24+'3кв'!E24+'4кв'!E24</f>
        <v>7064.7699999999995</v>
      </c>
      <c r="D15" s="69"/>
      <c r="E15" s="71"/>
    </row>
    <row r="16" spans="1:5" ht="15.75" x14ac:dyDescent="0.25">
      <c r="A16" s="70"/>
      <c r="B16" s="72" t="s">
        <v>104</v>
      </c>
      <c r="C16" s="63">
        <f>'1кв'!E25+'3кв'!E27</f>
        <v>6890.79</v>
      </c>
      <c r="D16" s="69"/>
    </row>
    <row r="17" spans="1:5" ht="15.75" x14ac:dyDescent="0.25">
      <c r="A17" s="70"/>
      <c r="B17" s="73" t="s">
        <v>83</v>
      </c>
      <c r="C17" s="63">
        <f>SUM(C19:C23)</f>
        <v>137045.04999999999</v>
      </c>
      <c r="D17" s="69"/>
    </row>
    <row r="18" spans="1:5" ht="15.75" x14ac:dyDescent="0.25">
      <c r="A18" s="70"/>
      <c r="B18" s="73" t="s">
        <v>84</v>
      </c>
      <c r="C18" s="63"/>
      <c r="D18" s="69"/>
    </row>
    <row r="19" spans="1:5" ht="15.75" x14ac:dyDescent="0.25">
      <c r="A19" s="70"/>
      <c r="B19" s="6" t="s">
        <v>105</v>
      </c>
      <c r="C19" s="63">
        <f>'3кв'!E25</f>
        <v>7544.6</v>
      </c>
      <c r="D19" s="69"/>
    </row>
    <row r="20" spans="1:5" ht="30" x14ac:dyDescent="0.25">
      <c r="A20" s="70"/>
      <c r="B20" s="6" t="s">
        <v>106</v>
      </c>
      <c r="C20" s="63">
        <f>'3кв'!E26</f>
        <v>27616.6</v>
      </c>
      <c r="D20" s="69"/>
    </row>
    <row r="21" spans="1:5" ht="15.75" x14ac:dyDescent="0.25">
      <c r="A21" s="70"/>
      <c r="B21" s="6" t="s">
        <v>107</v>
      </c>
      <c r="C21" s="63">
        <f>'4кв'!E25</f>
        <v>83398.679999999993</v>
      </c>
      <c r="D21" s="69"/>
    </row>
    <row r="22" spans="1:5" ht="15.75" x14ac:dyDescent="0.25">
      <c r="A22" s="70"/>
      <c r="B22" s="6" t="s">
        <v>108</v>
      </c>
      <c r="C22" s="63">
        <f>'4кв'!E26</f>
        <v>18485.169999999998</v>
      </c>
      <c r="D22" s="69"/>
    </row>
    <row r="23" spans="1:5" ht="15.75" x14ac:dyDescent="0.25">
      <c r="A23" s="70"/>
      <c r="B23" s="73"/>
      <c r="C23" s="63"/>
      <c r="D23" s="69"/>
    </row>
    <row r="24" spans="1:5" ht="15.75" x14ac:dyDescent="0.25">
      <c r="A24" s="1"/>
      <c r="B24" s="74" t="s">
        <v>85</v>
      </c>
      <c r="C24" s="66">
        <f>SUM(C13:C17)</f>
        <v>313180.39399999997</v>
      </c>
      <c r="D24" s="69"/>
      <c r="E24" s="71"/>
    </row>
    <row r="25" spans="1:5" ht="15.75" x14ac:dyDescent="0.25">
      <c r="A25" s="1"/>
      <c r="B25" s="75" t="s">
        <v>86</v>
      </c>
      <c r="C25" s="66">
        <f>C6+C11-C24</f>
        <v>-43417.43399999995</v>
      </c>
      <c r="D25" s="69"/>
    </row>
    <row r="26" spans="1:5" ht="15.75" x14ac:dyDescent="0.25">
      <c r="A26" s="1"/>
      <c r="B26" s="61"/>
      <c r="C26" s="61"/>
      <c r="D26" s="69"/>
    </row>
    <row r="27" spans="1:5" ht="15.75" x14ac:dyDescent="0.25">
      <c r="A27" s="1"/>
      <c r="B27" s="76" t="s">
        <v>87</v>
      </c>
      <c r="C27" s="76"/>
      <c r="D27" s="69"/>
    </row>
    <row r="28" spans="1:5" ht="15.75" x14ac:dyDescent="0.25">
      <c r="A28" s="1"/>
      <c r="B28" s="76" t="s">
        <v>88</v>
      </c>
      <c r="C28" s="77">
        <v>17944.73</v>
      </c>
      <c r="D28" s="69"/>
    </row>
    <row r="29" spans="1:5" ht="15.75" x14ac:dyDescent="0.25">
      <c r="A29" s="1"/>
      <c r="B29" s="78" t="s">
        <v>89</v>
      </c>
      <c r="C29" s="79">
        <v>22528.05</v>
      </c>
      <c r="D29" s="69"/>
    </row>
    <row r="30" spans="1:5" ht="15.75" x14ac:dyDescent="0.25">
      <c r="A30" s="1"/>
      <c r="B30" s="76" t="s">
        <v>90</v>
      </c>
      <c r="C30" s="77">
        <f>C29-C28</f>
        <v>4583.32</v>
      </c>
      <c r="D30" s="69"/>
    </row>
    <row r="31" spans="1:5" ht="15.75" x14ac:dyDescent="0.25">
      <c r="A31" s="1"/>
      <c r="B31" s="61"/>
      <c r="C31" s="61"/>
      <c r="D31" s="69"/>
    </row>
    <row r="32" spans="1:5" ht="15.75" x14ac:dyDescent="0.25">
      <c r="A32" s="1"/>
      <c r="B32" s="61"/>
      <c r="C32" s="61"/>
      <c r="D32" s="69"/>
    </row>
    <row r="33" spans="1:4" ht="15.75" x14ac:dyDescent="0.25">
      <c r="A33" s="1"/>
      <c r="B33" s="61"/>
      <c r="C33" s="61"/>
      <c r="D33" s="69"/>
    </row>
    <row r="34" spans="1:4" ht="15.75" x14ac:dyDescent="0.25">
      <c r="A34" s="1"/>
      <c r="B34" s="61"/>
      <c r="C34" s="61"/>
      <c r="D34" s="69"/>
    </row>
    <row r="35" spans="1:4" ht="15.75" x14ac:dyDescent="0.25">
      <c r="A35" s="1" t="s">
        <v>91</v>
      </c>
      <c r="B35" s="61" t="s">
        <v>92</v>
      </c>
      <c r="C35" s="61"/>
      <c r="D35" s="69"/>
    </row>
    <row r="36" spans="1:4" ht="15.75" x14ac:dyDescent="0.25">
      <c r="A36" s="1"/>
      <c r="B36" s="61" t="s">
        <v>93</v>
      </c>
      <c r="C36" s="61"/>
      <c r="D36" s="69"/>
    </row>
    <row r="37" spans="1:4" ht="15.75" x14ac:dyDescent="0.25">
      <c r="A37" s="1"/>
      <c r="B37" s="61" t="s">
        <v>94</v>
      </c>
      <c r="C37" s="61"/>
      <c r="D37" s="69"/>
    </row>
    <row r="38" spans="1:4" ht="15.75" x14ac:dyDescent="0.25">
      <c r="A38" s="1"/>
      <c r="B38" s="61"/>
      <c r="C38" s="61"/>
      <c r="D38" s="69"/>
    </row>
    <row r="39" spans="1:4" ht="15.75" x14ac:dyDescent="0.25">
      <c r="A39" s="1"/>
      <c r="B39" s="61"/>
      <c r="C39" s="61"/>
      <c r="D39" s="69"/>
    </row>
    <row r="40" spans="1:4" ht="15.75" x14ac:dyDescent="0.25">
      <c r="A40" s="1"/>
      <c r="B40" s="61" t="s">
        <v>95</v>
      </c>
      <c r="C40" s="61"/>
      <c r="D40" s="69"/>
    </row>
    <row r="41" spans="1:4" ht="15.75" x14ac:dyDescent="0.25">
      <c r="A41" s="1"/>
      <c r="B41" s="61"/>
      <c r="C41" s="61"/>
      <c r="D41" s="69"/>
    </row>
    <row r="42" spans="1:4" ht="15.75" x14ac:dyDescent="0.25">
      <c r="A42" s="1"/>
      <c r="B42" s="61"/>
      <c r="C42" s="61"/>
      <c r="D42" s="69"/>
    </row>
    <row r="43" spans="1:4" ht="15.75" x14ac:dyDescent="0.25">
      <c r="A43" s="1"/>
      <c r="B43" s="61"/>
      <c r="C43" s="61"/>
      <c r="D43" s="69"/>
    </row>
    <row r="44" spans="1:4" ht="15.75" x14ac:dyDescent="0.25">
      <c r="A44" s="1"/>
      <c r="B44" s="61"/>
      <c r="C44" s="61"/>
      <c r="D44" s="69"/>
    </row>
  </sheetData>
  <mergeCells count="6">
    <mergeCell ref="A1:C1"/>
    <mergeCell ref="A2:C2"/>
    <mergeCell ref="A3:C3"/>
    <mergeCell ref="A4:C4"/>
    <mergeCell ref="A5:C5"/>
    <mergeCell ref="B12:C12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2024-02-27T13:14:15Z</dcterms:modified>
</cp:coreProperties>
</file>